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슈미트해머 강도계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name val="Calibri"/>
      <family val="2"/>
      <color theme="1"/>
      <sz val="11"/>
      <scheme val="minor"/>
    </font>
    <font>
      <name val="Malgun Gothic"/>
      <b val="1"/>
      <color rgb="001B365D"/>
      <sz val="16"/>
    </font>
    <font>
      <name val="Malgun Gothic"/>
      <b val="1"/>
      <color rgb="001B365D"/>
      <sz val="11"/>
    </font>
    <font>
      <name val="Malgun Gothic"/>
      <b val="1"/>
      <color rgb="00FFFFFF"/>
      <sz val="10"/>
    </font>
    <font>
      <name val="Malgun Gothic"/>
      <b val="1"/>
      <sz val="10"/>
    </font>
    <font>
      <name val="Malgun Gothic"/>
      <sz val="10"/>
    </font>
    <font>
      <name val="Malgun Gothic"/>
      <b val="1"/>
      <color rgb="009C0006"/>
      <sz val="13"/>
    </font>
  </fonts>
  <fills count="7">
    <fill>
      <patternFill/>
    </fill>
    <fill>
      <patternFill patternType="gray125"/>
    </fill>
    <fill>
      <patternFill patternType="solid">
        <fgColor rgb="001B365D"/>
        <bgColor rgb="001B365D"/>
      </patternFill>
    </fill>
    <fill>
      <patternFill patternType="solid">
        <fgColor rgb="00FFF2CC"/>
        <bgColor rgb="00FFF2CC"/>
      </patternFill>
    </fill>
    <fill>
      <patternFill patternType="solid">
        <fgColor rgb="00F2F5F9"/>
        <bgColor rgb="00F2F5F9"/>
      </patternFill>
    </fill>
    <fill>
      <patternFill patternType="solid">
        <fgColor rgb="004A777A"/>
        <bgColor rgb="004A777A"/>
      </patternFill>
    </fill>
    <fill>
      <patternFill patternType="solid">
        <fgColor rgb="00FFC7CE"/>
        <b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1" applyAlignment="1" pivotButton="0" quotePrefix="0" xfId="0">
      <alignment vertical="center"/>
    </xf>
    <xf numFmtId="0" fontId="4" fillId="3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vertical="center"/>
    </xf>
    <xf numFmtId="0" fontId="5" fillId="4" borderId="1" applyAlignment="1" pivotButton="0" quotePrefix="0" xfId="0">
      <alignment horizontal="center" vertical="center"/>
    </xf>
    <xf numFmtId="0" fontId="2" fillId="0" borderId="1" pivotButton="0" quotePrefix="0" xfId="0"/>
    <xf numFmtId="0" fontId="3" fillId="5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49" fontId="4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2" fontId="6" fillId="6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8" customWidth="1" min="2" max="2"/>
    <col width="16" customWidth="1" min="3" max="3"/>
    <col width="28" customWidth="1" min="4" max="4"/>
    <col width="22" customWidth="1" min="5" max="5"/>
    <col width="16" customWidth="1" min="6" max="6"/>
  </cols>
  <sheetData>
    <row r="1">
      <c r="A1" s="1" t="inlineStr">
        <is>
          <t>슈미트해머 반발경도 및 콘크리트 압축강도 자동계산서</t>
        </is>
      </c>
    </row>
    <row r="3">
      <c r="A3" s="2" t="inlineStr">
        <is>
          <t>1. 현장 조건 및 보정 변수 입력</t>
        </is>
      </c>
    </row>
    <row r="4" ht="24" customHeight="1">
      <c r="A4" s="3" t="inlineStr">
        <is>
          <t>항목</t>
        </is>
      </c>
      <c r="B4" s="3" t="inlineStr">
        <is>
          <t>입력값 / 수식</t>
        </is>
      </c>
      <c r="C4" s="3" t="inlineStr">
        <is>
          <t>단위</t>
        </is>
      </c>
      <c r="D4" s="3" t="inlineStr">
        <is>
          <t>설명 및 안내</t>
        </is>
      </c>
    </row>
    <row r="5">
      <c r="A5" s="4" t="inlineStr">
        <is>
          <t>타격 각도</t>
        </is>
      </c>
      <c r="B5" s="5" t="n">
        <v>0</v>
      </c>
      <c r="C5" s="6" t="inlineStr">
        <is>
          <t>도 (°)</t>
        </is>
      </c>
      <c r="D5" s="7" t="inlineStr">
        <is>
          <t>-90, -45, 0, 45, 90 입력 (수평=0, 상향=+90, 하향=-90)</t>
        </is>
      </c>
    </row>
    <row r="6">
      <c r="A6" s="4" t="inlineStr">
        <is>
          <t>탄산화 보정계수 (α)</t>
        </is>
      </c>
      <c r="B6" s="5" t="n">
        <v>1</v>
      </c>
      <c r="C6" s="6" t="inlineStr">
        <is>
          <t>-</t>
        </is>
      </c>
      <c r="D6" s="7" t="inlineStr">
        <is>
          <t>미진행=1.0, 경미=0.9, 심함=0.8</t>
        </is>
      </c>
    </row>
    <row r="7">
      <c r="A7" s="4" t="inlineStr">
        <is>
          <t>타격 각도 보정치 (ΔR)</t>
        </is>
      </c>
      <c r="B7" s="8">
        <f>IFS(B5=0, 0, B5=90, -3.9, B5=45, -2.6, B5=-45, 2.0, B5=-90, 2.7)</f>
        <v/>
      </c>
      <c r="C7" s="6" t="inlineStr">
        <is>
          <t>-</t>
        </is>
      </c>
      <c r="D7" s="7" t="inlineStr">
        <is>
          <t>자동 계산 (N형 해머 R=40 기준)</t>
        </is>
      </c>
    </row>
    <row r="8"/>
    <row r="9">
      <c r="A9" s="9" t="inlineStr">
        <is>
          <t>2. 반발경도 측정 데이터 (20점 타격) 및 분석</t>
        </is>
      </c>
    </row>
    <row r="10" ht="24" customHeight="1">
      <c r="A10" s="3" t="inlineStr">
        <is>
          <t>타격 번호</t>
        </is>
      </c>
      <c r="B10" s="3" t="inlineStr">
        <is>
          <t>측정값 (R)</t>
        </is>
      </c>
      <c r="C10" s="3" t="inlineStr">
        <is>
          <t>유효 데이터</t>
        </is>
      </c>
      <c r="D10" s="10" t="inlineStr">
        <is>
          <t>분석 항목</t>
        </is>
      </c>
      <c r="E10" s="10" t="inlineStr">
        <is>
          <t>계산 수식 / 결과</t>
        </is>
      </c>
      <c r="F10" s="10" t="inlineStr">
        <is>
          <t>단위</t>
        </is>
      </c>
    </row>
    <row r="11">
      <c r="A11" s="6" t="n">
        <v>1</v>
      </c>
      <c r="B11" s="6" t="n">
        <v>34</v>
      </c>
      <c r="C11" s="6">
        <f>IF(AND(B11&gt;=$E$11*0.8, B11&lt;=$E$11*1.2), B11, "")</f>
        <v/>
      </c>
      <c r="D11" s="4" t="inlineStr">
        <is>
          <t>1차 전체 평균 (Rm)</t>
        </is>
      </c>
      <c r="E11" s="11">
        <f>AVERAGE(B11:B30)</f>
        <v/>
      </c>
      <c r="F11" s="6" t="inlineStr">
        <is>
          <t>-</t>
        </is>
      </c>
    </row>
    <row r="12">
      <c r="A12" s="6" t="n">
        <v>2</v>
      </c>
      <c r="B12" s="6" t="n">
        <v>36</v>
      </c>
      <c r="C12" s="6">
        <f>IF(AND(B12&gt;=$E$11*0.8, B12&lt;=$E$11*1.2), B12, "")</f>
        <v/>
      </c>
      <c r="D12" s="4" t="inlineStr">
        <is>
          <t>유효 데이터 수</t>
        </is>
      </c>
      <c r="E12" s="12">
        <f>COUNT(C11:C30) &amp; " 개"</f>
        <v/>
      </c>
      <c r="F12" s="6" t="inlineStr">
        <is>
          <t>-</t>
        </is>
      </c>
    </row>
    <row r="13">
      <c r="A13" s="6" t="n">
        <v>3</v>
      </c>
      <c r="B13" s="6" t="n">
        <v>35</v>
      </c>
      <c r="C13" s="6">
        <f>IF(AND(B13&gt;=$E$11*0.8, B13&lt;=$E$11*1.2), B13, "")</f>
        <v/>
      </c>
      <c r="D13" s="4" t="inlineStr">
        <is>
          <t>유효 평균 (Ra)</t>
        </is>
      </c>
      <c r="E13" s="11">
        <f>AVERAGE(C11:C30)</f>
        <v/>
      </c>
      <c r="F13" s="6" t="inlineStr">
        <is>
          <t>-</t>
        </is>
      </c>
    </row>
    <row r="14">
      <c r="A14" s="6" t="n">
        <v>4</v>
      </c>
      <c r="B14" s="6" t="n">
        <v>33</v>
      </c>
      <c r="C14" s="6">
        <f>IF(AND(B14&gt;=$E$11*0.8, B14&lt;=$E$11*1.2), B14, "")</f>
        <v/>
      </c>
      <c r="D14" s="4" t="inlineStr">
        <is>
          <t>최종 보정 반발경도 (Rc)</t>
        </is>
      </c>
      <c r="E14" s="11">
        <f>(E13+B7)*B6</f>
        <v/>
      </c>
      <c r="F14" s="6" t="inlineStr">
        <is>
          <t>-</t>
        </is>
      </c>
    </row>
    <row r="15">
      <c r="A15" s="6" t="n">
        <v>5</v>
      </c>
      <c r="B15" s="6" t="n">
        <v>37</v>
      </c>
      <c r="C15" s="6">
        <f>IF(AND(B15&gt;=$E$11*0.8, B15&lt;=$E$11*1.2), B15, "")</f>
        <v/>
      </c>
      <c r="D15" s="13" t="inlineStr">
        <is>
          <t>한국콘크리트학회 추정강도 (Fc)</t>
        </is>
      </c>
      <c r="E15" s="14">
        <f>-14.456 + (0.7789*E14) + (0.0089*(E14^2))</f>
        <v/>
      </c>
      <c r="F15" s="6" t="inlineStr">
        <is>
          <t>MPa</t>
        </is>
      </c>
    </row>
    <row r="16">
      <c r="A16" s="6" t="n">
        <v>6</v>
      </c>
      <c r="B16" s="6" t="n">
        <v>35</v>
      </c>
      <c r="C16" s="6">
        <f>IF(AND(B16&gt;=$E$11*0.8, B16&lt;=$E$11*1.2), B16, "")</f>
        <v/>
      </c>
    </row>
    <row r="17">
      <c r="A17" s="6" t="n">
        <v>7</v>
      </c>
      <c r="B17" s="6" t="n">
        <v>34</v>
      </c>
      <c r="C17" s="6">
        <f>IF(AND(B17&gt;=$E$11*0.8, B17&lt;=$E$11*1.2), B17, "")</f>
        <v/>
      </c>
    </row>
    <row r="18">
      <c r="A18" s="6" t="n">
        <v>8</v>
      </c>
      <c r="B18" s="6" t="n">
        <v>36</v>
      </c>
      <c r="C18" s="6">
        <f>IF(AND(B18&gt;=$E$11*0.8, B18&lt;=$E$11*1.2), B18, "")</f>
        <v/>
      </c>
    </row>
    <row r="19">
      <c r="A19" s="6" t="n">
        <v>9</v>
      </c>
      <c r="B19" s="6" t="n">
        <v>35</v>
      </c>
      <c r="C19" s="6">
        <f>IF(AND(B19&gt;=$E$11*0.8, B19&lt;=$E$11*1.2), B19, "")</f>
        <v/>
      </c>
    </row>
    <row r="20">
      <c r="A20" s="6" t="n">
        <v>10</v>
      </c>
      <c r="B20" s="6" t="n">
        <v>34</v>
      </c>
      <c r="C20" s="6">
        <f>IF(AND(B20&gt;=$E$11*0.8, B20&lt;=$E$11*1.2), B20, "")</f>
        <v/>
      </c>
    </row>
    <row r="21">
      <c r="A21" s="6" t="n">
        <v>11</v>
      </c>
      <c r="B21" s="6" t="n">
        <v>35</v>
      </c>
      <c r="C21" s="6">
        <f>IF(AND(B21&gt;=$E$11*0.8, B21&lt;=$E$11*1.2), B21, "")</f>
        <v/>
      </c>
    </row>
    <row r="22">
      <c r="A22" s="6" t="n">
        <v>12</v>
      </c>
      <c r="B22" s="6" t="n">
        <v>36</v>
      </c>
      <c r="C22" s="6">
        <f>IF(AND(B22&gt;=$E$11*0.8, B22&lt;=$E$11*1.2), B22, "")</f>
        <v/>
      </c>
    </row>
    <row r="23">
      <c r="A23" s="6" t="n">
        <v>13</v>
      </c>
      <c r="B23" s="6" t="n">
        <v>37</v>
      </c>
      <c r="C23" s="6">
        <f>IF(AND(B23&gt;=$E$11*0.8, B23&lt;=$E$11*1.2), B23, "")</f>
        <v/>
      </c>
    </row>
    <row r="24">
      <c r="A24" s="6" t="n">
        <v>14</v>
      </c>
      <c r="B24" s="6" t="n">
        <v>34</v>
      </c>
      <c r="C24" s="6">
        <f>IF(AND(B24&gt;=$E$11*0.8, B24&lt;=$E$11*1.2), B24, "")</f>
        <v/>
      </c>
    </row>
    <row r="25">
      <c r="A25" s="6" t="n">
        <v>15</v>
      </c>
      <c r="B25" s="6" t="n">
        <v>35</v>
      </c>
      <c r="C25" s="6">
        <f>IF(AND(B25&gt;=$E$11*0.8, B25&lt;=$E$11*1.2), B25, "")</f>
        <v/>
      </c>
    </row>
    <row r="26">
      <c r="A26" s="6" t="n">
        <v>16</v>
      </c>
      <c r="B26" s="6" t="n">
        <v>33</v>
      </c>
      <c r="C26" s="6">
        <f>IF(AND(B26&gt;=$E$11*0.8, B26&lt;=$E$11*1.2), B26, "")</f>
        <v/>
      </c>
    </row>
    <row r="27">
      <c r="A27" s="6" t="n">
        <v>17</v>
      </c>
      <c r="B27" s="6" t="n">
        <v>36</v>
      </c>
      <c r="C27" s="6">
        <f>IF(AND(B27&gt;=$E$11*0.8, B27&lt;=$E$11*1.2), B27, "")</f>
        <v/>
      </c>
    </row>
    <row r="28">
      <c r="A28" s="6" t="n">
        <v>18</v>
      </c>
      <c r="B28" s="6" t="n">
        <v>35</v>
      </c>
      <c r="C28" s="6">
        <f>IF(AND(B28&gt;=$E$11*0.8, B28&lt;=$E$11*1.2), B28, "")</f>
        <v/>
      </c>
    </row>
    <row r="29">
      <c r="A29" s="6" t="n">
        <v>19</v>
      </c>
      <c r="B29" s="6" t="n">
        <v>34</v>
      </c>
      <c r="C29" s="6">
        <f>IF(AND(B29&gt;=$E$11*0.8, B29&lt;=$E$11*1.2), B29, "")</f>
        <v/>
      </c>
    </row>
    <row r="30">
      <c r="A30" s="6" t="n">
        <v>20</v>
      </c>
      <c r="B30" s="6" t="n">
        <v>35</v>
      </c>
      <c r="C30" s="6">
        <f>IF(AND(B30&gt;=$E$11*0.8, B30&lt;=$E$11*1.2), B30, "")</f>
        <v/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2026-08-31T13:01:10Z</dcterms:created>
  <dcterms:modified xmlns:dcterms="http://purl.org/dc/terms/" xmlns:xsi="http://www.w3.org/2001/XMLSchema-instance" xsi:type="dcterms:W3CDTF">2026-08-31T13:01:10Z</dcterms:modified>
</cp:coreProperties>
</file>